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Arkusz1" sheetId="1" r:id="rId1"/>
    <sheet name="Arkusz2" sheetId="2" r:id="rId2"/>
    <sheet name="Arkusz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Arkusz1!$A$4:$I$50</definedName>
  </definedNames>
  <calcPr calcId="145621"/>
</workbook>
</file>

<file path=xl/calcChain.xml><?xml version="1.0" encoding="utf-8"?>
<calcChain xmlns="http://schemas.openxmlformats.org/spreadsheetml/2006/main">
  <c r="D45" i="1" l="1"/>
  <c r="D29" i="1"/>
  <c r="D30" i="1"/>
  <c r="D31" i="1"/>
  <c r="D25" i="1"/>
  <c r="D26" i="1"/>
  <c r="D27" i="1"/>
  <c r="D28" i="1"/>
  <c r="D46" i="1"/>
  <c r="D47" i="1"/>
  <c r="D48" i="1"/>
  <c r="D49" i="1"/>
  <c r="D5" i="1"/>
  <c r="D15" i="1"/>
  <c r="D16" i="1"/>
  <c r="D17" i="1"/>
  <c r="D18" i="1"/>
  <c r="D19" i="1"/>
  <c r="D20" i="1"/>
  <c r="D21" i="1"/>
  <c r="D22" i="1"/>
  <c r="D23" i="1"/>
  <c r="D24" i="1"/>
  <c r="D50" i="1"/>
  <c r="D6" i="1"/>
  <c r="D32" i="1"/>
  <c r="D7" i="1"/>
  <c r="D8" i="1"/>
  <c r="D9" i="1"/>
  <c r="D10" i="1"/>
  <c r="D11" i="1"/>
  <c r="D12" i="1"/>
  <c r="D13" i="1"/>
  <c r="D14" i="1"/>
  <c r="D35" i="1"/>
  <c r="D36" i="1"/>
  <c r="D37" i="1"/>
  <c r="D38" i="1"/>
  <c r="D39" i="1"/>
  <c r="D40" i="1"/>
  <c r="D41" i="1"/>
  <c r="D42" i="1"/>
  <c r="D43" i="1"/>
  <c r="D44" i="1"/>
</calcChain>
</file>

<file path=xl/sharedStrings.xml><?xml version="1.0" encoding="utf-8"?>
<sst xmlns="http://schemas.openxmlformats.org/spreadsheetml/2006/main" count="316" uniqueCount="193">
  <si>
    <t>L.p.</t>
  </si>
  <si>
    <t xml:space="preserve">Organ prowadzący </t>
  </si>
  <si>
    <t>Powiat</t>
  </si>
  <si>
    <r>
      <t xml:space="preserve">Wnioskowana kwota wsparcia finansowego  </t>
    </r>
    <r>
      <rPr>
        <i/>
        <sz val="10"/>
        <rFont val="Arial"/>
        <family val="2"/>
        <charset val="238"/>
      </rPr>
      <t>(maks. 80% kosztu całkowitego)</t>
    </r>
  </si>
  <si>
    <t>Publiczność</t>
  </si>
  <si>
    <t>WWS-S</t>
  </si>
  <si>
    <t>Teryt powiaty i miasta powiatowe</t>
  </si>
  <si>
    <t>aleksandrowski</t>
  </si>
  <si>
    <t>41</t>
  </si>
  <si>
    <t>brodnicki</t>
  </si>
  <si>
    <t>42</t>
  </si>
  <si>
    <t>bydgoski</t>
  </si>
  <si>
    <t>43</t>
  </si>
  <si>
    <t>chełmiński</t>
  </si>
  <si>
    <t>44</t>
  </si>
  <si>
    <t>golubsko-dobrzyński</t>
  </si>
  <si>
    <t>45</t>
  </si>
  <si>
    <t>grudziądzki</t>
  </si>
  <si>
    <t>46</t>
  </si>
  <si>
    <t>inowrocławski</t>
  </si>
  <si>
    <t>47</t>
  </si>
  <si>
    <t>lipnowski</t>
  </si>
  <si>
    <t>48</t>
  </si>
  <si>
    <t>m. Bydgoszcz</t>
  </si>
  <si>
    <t>461</t>
  </si>
  <si>
    <t>m. Grudziądz</t>
  </si>
  <si>
    <t>462</t>
  </si>
  <si>
    <t>m. Toruń</t>
  </si>
  <si>
    <t>463</t>
  </si>
  <si>
    <t>m. Włocławek</t>
  </si>
  <si>
    <t>464</t>
  </si>
  <si>
    <t>mogileński</t>
  </si>
  <si>
    <t>49</t>
  </si>
  <si>
    <t>nakielski</t>
  </si>
  <si>
    <t>410</t>
  </si>
  <si>
    <t>radziejowski</t>
  </si>
  <si>
    <t>411</t>
  </si>
  <si>
    <t>rypiński</t>
  </si>
  <si>
    <t>412</t>
  </si>
  <si>
    <t>sępoleński</t>
  </si>
  <si>
    <t>413</t>
  </si>
  <si>
    <t>świecki</t>
  </si>
  <si>
    <t>414</t>
  </si>
  <si>
    <t>toruński</t>
  </si>
  <si>
    <t>415</t>
  </si>
  <si>
    <t>tucholski</t>
  </si>
  <si>
    <t>416</t>
  </si>
  <si>
    <t>wąbrzeski</t>
  </si>
  <si>
    <t>417</t>
  </si>
  <si>
    <t>włocławski</t>
  </si>
  <si>
    <t>418</t>
  </si>
  <si>
    <t>żniński</t>
  </si>
  <si>
    <t>419</t>
  </si>
  <si>
    <t>TAK</t>
  </si>
  <si>
    <t>NIE</t>
  </si>
  <si>
    <t>Publiczność TAK/NIE (wybór z rozwijanej listy)</t>
  </si>
  <si>
    <t>Typ placówki</t>
  </si>
  <si>
    <t>placówka wychowania przedszkolnego</t>
  </si>
  <si>
    <t>szkolne schronisko młodzieżowe</t>
  </si>
  <si>
    <t>pałac młodzieży</t>
  </si>
  <si>
    <t>młodzieżowy dom kultury</t>
  </si>
  <si>
    <t>międzyszkolny ośrodek sportowy</t>
  </si>
  <si>
    <t>pozaszkolna placówka specjalistyczna</t>
  </si>
  <si>
    <t>placówka artystyczna – ognisko artystyczne umożliwiające rozwijanie zainteresowań i uzdolnień artystycznych</t>
  </si>
  <si>
    <t>poradnia psychologiczno-pedagogiczna, w tym poradnia specjalistyczna udzielająca dzieciom, młodzieży, rodzicom i nauczycielom pomocy psychologiczno-pedagogicznej, a także pomocy uczniom w wyborze kierunku kształcenia i zawodu</t>
  </si>
  <si>
    <t>młodzieżowy ośrodek wychowawczy</t>
  </si>
  <si>
    <t>młodzieżowy ośrodek socjoterapii</t>
  </si>
  <si>
    <t>specjalny ośrodek szkolno-wychowawczy oraz specjalny ośrodek wychowawczy dla dzieci i młodzieży wymagających stosowania specjalnej organizacji nauki, metod pracy i wychowania</t>
  </si>
  <si>
    <t>ośrodek rewalidacyjno-wychowawczy</t>
  </si>
  <si>
    <t>szkoła podstawowa</t>
  </si>
  <si>
    <t>liceum ogólnokształcące</t>
  </si>
  <si>
    <t>technikum</t>
  </si>
  <si>
    <t>branżowa szkoła I stopnia</t>
  </si>
  <si>
    <t>branżowa szkoła II stopnia prowadząca kształcenie w formie dziennej</t>
  </si>
  <si>
    <t>szkoła specjalna przysposabiająca do pracy</t>
  </si>
  <si>
    <t>placówka kształcenia ustawicznego, centrum kształcenia zawodowego umożliwiające uzyskanie i uzupełnienie wiedzy, umiejętności i kwalifikacji zawodowych lub zmianę kwalifikacji zawodowych</t>
  </si>
  <si>
    <t>placówka zapewniająca opiekę i wychowanie uczniom w okresie pobierania nauki poza miejscem stałego zamieszkania</t>
  </si>
  <si>
    <t>Powiat (proszę wybierać z listy rozwijanej)</t>
  </si>
  <si>
    <t>WWS-S (arkusz uzupełnia się samodzielnie)</t>
  </si>
  <si>
    <t>Nazwa szkoły / placówki/placówki wychowania przedszkolnego</t>
  </si>
  <si>
    <t xml:space="preserve">Numer RSPO </t>
  </si>
  <si>
    <t>szkoła artystyczna realizująca kształcenie ogólne w zakresie szkoły podstawowej</t>
  </si>
  <si>
    <t>szkoła artystyczna realizująca kształcenie ogólne w zakresie liceum ogólnokształcącego</t>
  </si>
  <si>
    <t>ognisko pracy pozaszkolnej, ogród jordanowski</t>
  </si>
  <si>
    <t>Data wpływu</t>
  </si>
  <si>
    <t>Gmina Płużnica</t>
  </si>
  <si>
    <t>Szkoła Podstawowa w Płużnicy</t>
  </si>
  <si>
    <t>Gmina Boniewo</t>
  </si>
  <si>
    <t>Zespół Szkół w Boniewie Publiczna Szkoła Podstawowa w Boniewie z Oddziałami Przedszkolnymi</t>
  </si>
  <si>
    <t xml:space="preserve">Zespół Szkół w Boniewie Przedszkole "Tęczowa Kraina" </t>
  </si>
  <si>
    <t xml:space="preserve">Zespół Szkół w Boniewie Publiczna Szkoła Podstawowa w Boniewie </t>
  </si>
  <si>
    <t>Gmina Rypin</t>
  </si>
  <si>
    <t>Szkoła Podstawowa im. ks. kard. Stefana Wyszyńskiego w Borzyminie</t>
  </si>
  <si>
    <t xml:space="preserve">Gmina Wąpielsk </t>
  </si>
  <si>
    <t xml:space="preserve">Szkoła Podstawowa im. St. Staszica w Wąpielsku </t>
  </si>
  <si>
    <t>Szkoła Podstawowa w Półwiesku Małym</t>
  </si>
  <si>
    <t>Szkoła Podstawowa im. Bohaterów Powstania Styczniowego w Zespole Szkolno-Przedszkolnym w Radzikach Dużych</t>
  </si>
  <si>
    <t>Gmina Książki</t>
  </si>
  <si>
    <t>Przedszkole w Książkach</t>
  </si>
  <si>
    <t>Szkołą Podstawowa im. Henryka Sienkiewicza w Książkach</t>
  </si>
  <si>
    <t>Gmina Kikół</t>
  </si>
  <si>
    <t>Zespół Szkolno-Przedszkolnym w Kikole, Szkoła Podstawowa im. Ignacego Antoniego Zboińskiego w Kikole</t>
  </si>
  <si>
    <t>Miasto Włocławek</t>
  </si>
  <si>
    <t>Szkoła Podstawowa Nr 10 im. 2 Armii Wojska Polskiego we Włocławku</t>
  </si>
  <si>
    <t>Technikum Nr 4 w Zespole Szkół Elektrycznych we Włocławku</t>
  </si>
  <si>
    <t>Szkoła Podstawowa Nr 19 w Zespole Szkolno-Przedszkolnym Nr 2 we Włocławku</t>
  </si>
  <si>
    <t>Przedszkole Publiczne Nr 4 we Włocławku</t>
  </si>
  <si>
    <t>Branżowa Szkoła I Stopnia Nr 2 w Zespole Szkół Chemicznych we Włocławku</t>
  </si>
  <si>
    <t>Technikum Nr 6 w Zespole Szkół Technicznych we Włocławku</t>
  </si>
  <si>
    <t>Technikum Nr 3 w Zespole Szkół Ekonomicznych we Włocławku</t>
  </si>
  <si>
    <t>Szkoła Podstawowa Nr 23 im. Kardynała Stefana Wyszyńskiego we Włocławku</t>
  </si>
  <si>
    <t>Szkoła Podstawowa Nr 14 im. Marszałka Józefa Piłsudkiego we Włocławku</t>
  </si>
  <si>
    <t>Centrum Kształcenia Zawodowego i Ustawicznego we Włocławku</t>
  </si>
  <si>
    <t>GMINA MIASTO WĄBRZEŹNO</t>
  </si>
  <si>
    <t>SZKOŁA PODSTAWOWA NR 2 IM. JANA PAWŁA II W WĄBRZEŹNIE</t>
  </si>
  <si>
    <t>Gmina Miasto Chełmno</t>
  </si>
  <si>
    <t xml:space="preserve">Szkoła Podstawowa nr 1 </t>
  </si>
  <si>
    <t>Szkoła Podstawowa nr 2</t>
  </si>
  <si>
    <t>Gmina Tłuchowo</t>
  </si>
  <si>
    <t>Publiczna Szkoła Podstawowa im. Bohaterów Westerplatte w Tłuchowie</t>
  </si>
  <si>
    <t>GMINA LIPNO</t>
  </si>
  <si>
    <t>SZKOŁA PODSTAWOWA IM. MARII KONOPNICKIEJ W RADOMICACH</t>
  </si>
  <si>
    <t>SZKOŁA PODSTAWOWA IM. F. ŻWIRKI I S. WIGURY W MALISZEWIE</t>
  </si>
  <si>
    <t>SZKOŁA PODSTAWOWA IM. JANA KOCHANOWSKIEGO W TRZEBIEGOSZCZU</t>
  </si>
  <si>
    <t>Miasto i Gmina Skępe</t>
  </si>
  <si>
    <t>Zespół Szkolno-Przedszkolny w Skępem                Przedszkole Publiczne w Wiosce "Przedszkole pod lipami"</t>
  </si>
  <si>
    <t>Szkoła Podstawowa im. Sejmu RP w Wólce</t>
  </si>
  <si>
    <t>Szkoła Podstawowa im. Sejmu RP w Wólce                   Oddział Przedszkolny</t>
  </si>
  <si>
    <t>Szkoła Podstawowa w Czermnie</t>
  </si>
  <si>
    <t>Szkoła Podstawowa w Czermnie               Oddział Przedszkolny</t>
  </si>
  <si>
    <t>Gmina Lubraniec</t>
  </si>
  <si>
    <t>Publiczna Szkoła Podstawowa im. Tadeusza Kościuszki w Zgłowiączce</t>
  </si>
  <si>
    <t xml:space="preserve">Powiat Włocławski </t>
  </si>
  <si>
    <t>Technikum Ekonomiczne w Zespole Szkół im. Marii Grodzickiej w Lubrańcu-Marysinie</t>
  </si>
  <si>
    <t>Branżowa Szkoła I Stopnia im. Władysława Reymonta w Powiatowym Centrum Kształcenia Zawodowego i Ustawicznego w Chodczu</t>
  </si>
  <si>
    <t>Technikum im. Władysława Reymonta w Powiatowym Centrum Kształcenia Zawodowegoi Ustawicznego w Chodczu</t>
  </si>
  <si>
    <t>Liceum Ogólnokształcące im. Królowej Jadwigi w Zespole Szkół w Kowalu</t>
  </si>
  <si>
    <t>Technikum im. św. Królowej Jadwigi w Zespole Szkół w Kowalu</t>
  </si>
  <si>
    <t>Liceum Ogólnokształcące w Zespole Szkół im. Jana Kasprowicza w Izbicy Kujawskiej</t>
  </si>
  <si>
    <t>Technikum w Zespole Szkół  im. Jana Kasprowicza w Izbicy Kujawskiej</t>
  </si>
  <si>
    <t>Branżowa Szkoła I Stopnia w Zespole Szkół im. Jana Kasprowicza w Izbicy Kujawskiej</t>
  </si>
  <si>
    <t>Liceum Ogólnokształcące im. Franciszka Becińskiego w Zespole Szkół w Lubrańcu</t>
  </si>
  <si>
    <t>Branżowa Szkoła I Stopnia w Zespole Szkół w Lubrańcu</t>
  </si>
  <si>
    <t>Gmina Baruchowo</t>
  </si>
  <si>
    <t>Zespół Szkolno - Przedszkolny w Baruchowie, Przedszkole Samorządowe w Baruchowie</t>
  </si>
  <si>
    <t>Zespół Szkolno - Przedszkolny w Baruchowie, Szkoła Podstawowa im. Marii Kretkowskiej w Baruchowie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</si>
  <si>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</si>
  <si>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</si>
  <si>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</si>
  <si>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</si>
  <si>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</si>
  <si>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</si>
  <si>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</si>
  <si>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</si>
  <si>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</si>
  <si>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</si>
  <si>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</si>
  <si>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</si>
  <si>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</si>
  <si>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</si>
  <si>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</si>
  <si>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</si>
  <si>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</si>
  <si>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</si>
  <si>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</si>
  <si>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</si>
  <si>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</si>
  <si>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</si>
  <si>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</si>
  <si>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</si>
  <si>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</si>
  <si>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</si>
  <si>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</si>
  <si>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</si>
  <si>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</si>
  <si>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</si>
  <si>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</si>
  <si>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</si>
  <si>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</si>
  <si>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</si>
  <si>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</si>
  <si>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</si>
  <si>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</si>
  <si>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</si>
  <si>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</si>
  <si>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</si>
  <si>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</si>
  <si>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</si>
  <si>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</si>
  <si>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</si>
  <si>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</si>
  <si>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</si>
  <si>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Lista  placówek wychowania przedszkolnego i placówek  przewidzianych do dofinansowania w ramach Programu "Cyfrowy Uczeń"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</si>
</sst>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&quot; &quot;#,##0.00&quot;      &quot;;&quot;-&quot;#,##0.00&quot;      &quot;;&quot; &quot;&quot;-&quot;#&quot;      &quot;;&quot; &quot;@&quot; &quot;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Czcionka tekstu podstawowego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Protection="0"/>
    <xf numFmtId="0" fontId="10" fillId="0" borderId="0" applyNumberFormat="0" applyFill="0" applyBorder="0" applyProtection="0"/>
    <xf numFmtId="0" fontId="14" fillId="0" borderId="0"/>
    <xf numFmtId="0" fontId="11" fillId="0" borderId="0"/>
    <xf numFmtId="0" fontId="15" fillId="0" borderId="0"/>
    <xf numFmtId="0" fontId="16" fillId="4" borderId="0"/>
    <xf numFmtId="0" fontId="16" fillId="5" borderId="0"/>
    <xf numFmtId="0" fontId="15" fillId="6" borderId="0"/>
    <xf numFmtId="0" fontId="17" fillId="7" borderId="0"/>
    <xf numFmtId="0" fontId="16" fillId="8" borderId="0"/>
    <xf numFmtId="165" fontId="11" fillId="0" borderId="0"/>
    <xf numFmtId="0" fontId="10" fillId="0" borderId="0"/>
    <xf numFmtId="0" fontId="18" fillId="0" borderId="0"/>
    <xf numFmtId="0" fontId="19" fillId="9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10" borderId="0"/>
    <xf numFmtId="0" fontId="25" fillId="10" borderId="6"/>
    <xf numFmtId="0" fontId="26" fillId="0" borderId="0"/>
    <xf numFmtId="0" fontId="11" fillId="0" borderId="0"/>
    <xf numFmtId="0" fontId="11" fillId="0" borderId="0"/>
    <xf numFmtId="0" fontId="17" fillId="0" borderId="0"/>
  </cellStyleXfs>
  <cellXfs count="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0" fillId="0" borderId="0" xfId="1" applyNumberFormat="1" applyFont="1" applyBorder="1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 applyProtection="1">
      <alignment wrapText="1"/>
      <protection locked="0"/>
    </xf>
    <xf numFmtId="2" fontId="0" fillId="0" borderId="0" xfId="0" applyNumberFormat="1"/>
    <xf numFmtId="164" fontId="7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1" xfId="0" applyBorder="1" applyAlignment="1">
      <alignment horizontal="left" vertical="center"/>
    </xf>
    <xf numFmtId="0" fontId="0" fillId="3" borderId="1" xfId="0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0" fontId="0" fillId="3" borderId="1" xfId="0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164" fontId="9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3" borderId="5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/>
    </xf>
  </cellXfs>
  <cellStyles count="27">
    <cellStyle name="Accent" xfId="7"/>
    <cellStyle name="Accent 1" xfId="8"/>
    <cellStyle name="Accent 2" xfId="9"/>
    <cellStyle name="Accent 3" xfId="10"/>
    <cellStyle name="Bad" xfId="11"/>
    <cellStyle name="Default" xfId="3"/>
    <cellStyle name="Dziesiętny" xfId="1" builtinId="3"/>
    <cellStyle name="Error" xfId="12"/>
    <cellStyle name="Excel Built-in Comma" xfId="13"/>
    <cellStyle name="Excel Built-in Hyperlink" xfId="4"/>
    <cellStyle name="Excel Built-in Hyperlink 2" xfId="14"/>
    <cellStyle name="Footnote" xfId="15"/>
    <cellStyle name="Good" xfId="16"/>
    <cellStyle name="Heading" xfId="17"/>
    <cellStyle name="Heading 1" xfId="18"/>
    <cellStyle name="Heading 2" xfId="19"/>
    <cellStyle name="Hyperlink" xfId="2"/>
    <cellStyle name="Hyperlink 2" xfId="20"/>
    <cellStyle name="Neutral" xfId="21"/>
    <cellStyle name="Normalny" xfId="0" builtinId="0"/>
    <cellStyle name="Normalny 2" xfId="5"/>
    <cellStyle name="Normalny 3" xfId="6"/>
    <cellStyle name="Note" xfId="22"/>
    <cellStyle name="Result" xfId="23"/>
    <cellStyle name="Status" xfId="24"/>
    <cellStyle name="Text" xfId="25"/>
    <cellStyle name="Warning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Kik&#243;&#32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Powiat%20W&#322;oc&#322;awsk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P&#322;u&#380;nic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Ksi&#261;&#380;k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Miasto%20Che&#322;mn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Miasto%20W&#261;brze&#378;n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Dragacz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&#321;ysomic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Gniewkow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Zbiczn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&#321;abiszy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T&#322;uchow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Osi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Sep&#243;lno%20Kraj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Miasto%20Kowal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Pruszcz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Barcin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Golub%20Dobrzy&#324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Sicienko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&#321;ubianka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Miast%20Brodnica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Powiat%20Bydgos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Lip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Sk&#281;p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Miasto%20W&#322;oc&#322;awek-Lista_placowek-szko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Rypi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W&#261;piels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Boniew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Listy%20szk&#243;&#322;/Gm%20Strzel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4"/>
      <sheetName val="Arkusz2"/>
      <sheetName val="Arkusz3"/>
    </sheetNames>
    <sheetDataSet>
      <sheetData sheetId="0"/>
      <sheetData sheetId="1"/>
      <sheetData sheetId="2">
        <row r="1">
          <cell r="A1" t="str">
            <v>Powiat</v>
          </cell>
        </row>
      </sheetData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 refreshError="1"/>
      <sheetData sheetId="1" refreshError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>
        <row r="1">
          <cell r="A1" t="str">
            <v>Powiat</v>
          </cell>
          <cell r="B1" t="str">
            <v>WWS-S</v>
          </cell>
        </row>
        <row r="2">
          <cell r="A2" t="str">
            <v>aleksandrowski</v>
          </cell>
          <cell r="B2">
            <v>6.78</v>
          </cell>
        </row>
        <row r="3">
          <cell r="A3" t="str">
            <v>brodnicki</v>
          </cell>
          <cell r="B3">
            <v>6.89</v>
          </cell>
        </row>
        <row r="4">
          <cell r="A4" t="str">
            <v>bydgoski</v>
          </cell>
          <cell r="B4">
            <v>5.67</v>
          </cell>
        </row>
        <row r="5">
          <cell r="A5" t="str">
            <v>chełmiński</v>
          </cell>
          <cell r="B5">
            <v>7.22</v>
          </cell>
        </row>
        <row r="6">
          <cell r="A6" t="str">
            <v>golubsko-dobrzyński</v>
          </cell>
          <cell r="B6">
            <v>6.56</v>
          </cell>
        </row>
        <row r="7">
          <cell r="A7" t="str">
            <v>grudziądzki</v>
          </cell>
          <cell r="B7">
            <v>7.89</v>
          </cell>
        </row>
        <row r="8">
          <cell r="A8" t="str">
            <v>inowrocławski</v>
          </cell>
          <cell r="B8">
            <v>6.22</v>
          </cell>
        </row>
        <row r="9">
          <cell r="A9" t="str">
            <v>lipnowski</v>
          </cell>
          <cell r="B9">
            <v>8.44</v>
          </cell>
        </row>
        <row r="10">
          <cell r="A10" t="str">
            <v>m. Bydgoszcz</v>
          </cell>
          <cell r="B10">
            <v>5.1100000000000003</v>
          </cell>
        </row>
        <row r="11">
          <cell r="A11" t="str">
            <v>m. Grudziądz</v>
          </cell>
          <cell r="B11">
            <v>8.33</v>
          </cell>
        </row>
        <row r="12">
          <cell r="A12" t="str">
            <v>m. Toruń</v>
          </cell>
          <cell r="B12">
            <v>5.56</v>
          </cell>
        </row>
        <row r="13">
          <cell r="A13" t="str">
            <v>m. Włocławek</v>
          </cell>
          <cell r="B13">
            <v>8.33</v>
          </cell>
        </row>
        <row r="14">
          <cell r="A14" t="str">
            <v>mogileński</v>
          </cell>
          <cell r="B14">
            <v>6.89</v>
          </cell>
        </row>
        <row r="15">
          <cell r="A15" t="str">
            <v>nakielski</v>
          </cell>
          <cell r="B15">
            <v>6.78</v>
          </cell>
        </row>
        <row r="16">
          <cell r="A16" t="str">
            <v>radziejowski</v>
          </cell>
          <cell r="B16">
            <v>7</v>
          </cell>
        </row>
        <row r="17">
          <cell r="A17" t="str">
            <v>rypiński</v>
          </cell>
          <cell r="B17">
            <v>7.89</v>
          </cell>
        </row>
        <row r="18">
          <cell r="A18" t="str">
            <v>sępoleński</v>
          </cell>
          <cell r="B18">
            <v>7.22</v>
          </cell>
        </row>
        <row r="19">
          <cell r="A19" t="str">
            <v>świecki</v>
          </cell>
          <cell r="B19">
            <v>7.11</v>
          </cell>
        </row>
        <row r="20">
          <cell r="A20" t="str">
            <v>toruński</v>
          </cell>
          <cell r="B20">
            <v>6.44</v>
          </cell>
        </row>
        <row r="21">
          <cell r="A21" t="str">
            <v>tucholski</v>
          </cell>
          <cell r="B21">
            <v>7.33</v>
          </cell>
        </row>
        <row r="22">
          <cell r="A22" t="str">
            <v>wąbrzeski</v>
          </cell>
          <cell r="B22">
            <v>7.22</v>
          </cell>
        </row>
        <row r="23">
          <cell r="A23" t="str">
            <v>włocławski</v>
          </cell>
          <cell r="B23">
            <v>7.78</v>
          </cell>
        </row>
        <row r="24">
          <cell r="A24" t="str">
            <v>żniński</v>
          </cell>
          <cell r="B24">
            <v>7.11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tabSelected="1" zoomScale="70" zoomScaleNormal="70" workbookViewId="0">
      <selection activeCell="M4" sqref="M4"/>
    </sheetView>
  </sheetViews>
  <sheetFormatPr defaultRowHeight="14.4"/>
  <cols>
    <col min="2" max="2" width="33.21875" customWidth="1"/>
    <col min="3" max="3" width="23.109375" customWidth="1"/>
    <col min="4" max="4" width="16.44140625" customWidth="1"/>
    <col min="5" max="5" width="15.77734375" customWidth="1"/>
    <col min="6" max="6" width="44.44140625" customWidth="1"/>
    <col min="7" max="7" width="16" customWidth="1"/>
    <col min="8" max="8" width="18.109375" customWidth="1"/>
    <col min="9" max="9" width="14.77734375" hidden="1" customWidth="1"/>
    <col min="10" max="10" width="26.5546875" customWidth="1"/>
  </cols>
  <sheetData>
    <row r="2" spans="1:10">
      <c r="B2" s="68" t="s">
        <v>192</v>
      </c>
      <c r="C2" s="69"/>
      <c r="D2" s="69"/>
      <c r="E2" s="29"/>
      <c r="F2" s="29"/>
      <c r="G2" s="29"/>
    </row>
    <row r="3" spans="1:10">
      <c r="B3" s="70"/>
      <c r="C3" s="70"/>
      <c r="D3" s="70"/>
    </row>
    <row r="4" spans="1:10" ht="140.4" customHeight="1">
      <c r="A4" s="1" t="s">
        <v>0</v>
      </c>
      <c r="B4" s="1" t="s">
        <v>1</v>
      </c>
      <c r="C4" s="1" t="s">
        <v>77</v>
      </c>
      <c r="D4" s="1" t="s">
        <v>78</v>
      </c>
      <c r="E4" s="1" t="s">
        <v>55</v>
      </c>
      <c r="F4" s="1" t="s">
        <v>79</v>
      </c>
      <c r="G4" s="1" t="s">
        <v>80</v>
      </c>
      <c r="H4" s="2" t="s">
        <v>3</v>
      </c>
      <c r="I4" s="10" t="s">
        <v>84</v>
      </c>
    </row>
    <row r="5" spans="1:10" ht="46.8">
      <c r="A5" s="30" t="s">
        <v>146</v>
      </c>
      <c r="B5" s="44" t="s">
        <v>100</v>
      </c>
      <c r="C5" s="44" t="s">
        <v>21</v>
      </c>
      <c r="D5" s="55">
        <f>VLOOKUP(C5,[1]Arkusz2!A:B,2,FALSE)</f>
        <v>8.44</v>
      </c>
      <c r="E5" s="17" t="s">
        <v>53</v>
      </c>
      <c r="F5" s="58" t="s">
        <v>101</v>
      </c>
      <c r="G5" s="17">
        <v>43698</v>
      </c>
      <c r="H5" s="60">
        <v>45000</v>
      </c>
      <c r="I5" s="12">
        <v>45803</v>
      </c>
    </row>
    <row r="6" spans="1:10" ht="28.8">
      <c r="A6" s="30" t="s">
        <v>147</v>
      </c>
      <c r="B6" s="7" t="s">
        <v>118</v>
      </c>
      <c r="C6" s="32" t="s">
        <v>21</v>
      </c>
      <c r="D6" s="42">
        <f>VLOOKUP(C6,[2]Arkusz2!A:B,2,FALSE)</f>
        <v>8.44</v>
      </c>
      <c r="E6" s="47" t="s">
        <v>53</v>
      </c>
      <c r="F6" s="6" t="s">
        <v>119</v>
      </c>
      <c r="G6" s="47">
        <v>48709</v>
      </c>
      <c r="H6" s="35">
        <v>60000</v>
      </c>
      <c r="I6" s="12">
        <v>45805</v>
      </c>
    </row>
    <row r="7" spans="1:10" ht="28.8">
      <c r="A7" s="30" t="s">
        <v>148</v>
      </c>
      <c r="B7" s="25" t="s">
        <v>120</v>
      </c>
      <c r="C7" s="31" t="s">
        <v>21</v>
      </c>
      <c r="D7" s="42">
        <f>VLOOKUP(C7,[3]Arkusz2!A:B,2,FALSE)</f>
        <v>8.44</v>
      </c>
      <c r="E7" s="48" t="s">
        <v>53</v>
      </c>
      <c r="F7" s="22" t="s">
        <v>121</v>
      </c>
      <c r="G7" s="48">
        <v>70930</v>
      </c>
      <c r="H7" s="61">
        <v>45000</v>
      </c>
      <c r="I7" s="13">
        <v>45806</v>
      </c>
    </row>
    <row r="8" spans="1:10" ht="28.8">
      <c r="A8" s="30" t="s">
        <v>149</v>
      </c>
      <c r="B8" s="25" t="s">
        <v>120</v>
      </c>
      <c r="C8" s="31" t="s">
        <v>21</v>
      </c>
      <c r="D8" s="42">
        <f>VLOOKUP(C8,[3]Arkusz2!A:B,2,FALSE)</f>
        <v>8.44</v>
      </c>
      <c r="E8" s="48" t="s">
        <v>53</v>
      </c>
      <c r="F8" s="22" t="s">
        <v>122</v>
      </c>
      <c r="G8" s="48">
        <v>61363</v>
      </c>
      <c r="H8" s="61">
        <v>30000</v>
      </c>
      <c r="I8" s="13">
        <v>45806</v>
      </c>
    </row>
    <row r="9" spans="1:10" s="29" customFormat="1" ht="28.8">
      <c r="A9" s="30" t="s">
        <v>150</v>
      </c>
      <c r="B9" s="25" t="s">
        <v>120</v>
      </c>
      <c r="C9" s="31" t="s">
        <v>21</v>
      </c>
      <c r="D9" s="42">
        <f>VLOOKUP(C9,[3]Arkusz2!A:B,2,FALSE)</f>
        <v>8.44</v>
      </c>
      <c r="E9" s="48" t="s">
        <v>53</v>
      </c>
      <c r="F9" s="22" t="s">
        <v>123</v>
      </c>
      <c r="G9" s="48">
        <v>60890</v>
      </c>
      <c r="H9" s="62">
        <v>30000</v>
      </c>
      <c r="I9" s="13">
        <v>45806</v>
      </c>
      <c r="J9"/>
    </row>
    <row r="10" spans="1:10" s="29" customFormat="1" ht="40.200000000000003">
      <c r="A10" s="30" t="s">
        <v>151</v>
      </c>
      <c r="B10" s="20" t="s">
        <v>124</v>
      </c>
      <c r="C10" s="32" t="s">
        <v>21</v>
      </c>
      <c r="D10" s="42">
        <f>VLOOKUP(C10,[4]Arkusz2!A:B,2,FALSE)</f>
        <v>8.44</v>
      </c>
      <c r="E10" s="47" t="s">
        <v>53</v>
      </c>
      <c r="F10" s="20" t="s">
        <v>125</v>
      </c>
      <c r="G10" s="51">
        <v>74298</v>
      </c>
      <c r="H10" s="35">
        <v>15000</v>
      </c>
      <c r="I10" s="12">
        <v>45806</v>
      </c>
      <c r="J10"/>
    </row>
    <row r="11" spans="1:10" s="29" customFormat="1">
      <c r="A11" s="30" t="s">
        <v>152</v>
      </c>
      <c r="B11" s="20" t="s">
        <v>124</v>
      </c>
      <c r="C11" s="32" t="s">
        <v>21</v>
      </c>
      <c r="D11" s="42">
        <f>VLOOKUP(C11,[4]Arkusz2!A:B,2,FALSE)</f>
        <v>8.44</v>
      </c>
      <c r="E11" s="47" t="s">
        <v>53</v>
      </c>
      <c r="F11" s="20" t="s">
        <v>126</v>
      </c>
      <c r="G11" s="52">
        <v>68296</v>
      </c>
      <c r="H11" s="35">
        <v>30000</v>
      </c>
      <c r="I11" s="12">
        <v>45806</v>
      </c>
      <c r="J11"/>
    </row>
    <row r="12" spans="1:10" s="29" customFormat="1" ht="27">
      <c r="A12" s="30" t="s">
        <v>153</v>
      </c>
      <c r="B12" s="20" t="s">
        <v>124</v>
      </c>
      <c r="C12" s="32" t="s">
        <v>21</v>
      </c>
      <c r="D12" s="42">
        <f>VLOOKUP(C12,[4]Arkusz2!A:B,2,FALSE)</f>
        <v>8.44</v>
      </c>
      <c r="E12" s="47" t="s">
        <v>53</v>
      </c>
      <c r="F12" s="20" t="s">
        <v>127</v>
      </c>
      <c r="G12" s="53">
        <v>68296</v>
      </c>
      <c r="H12" s="35">
        <v>15000</v>
      </c>
      <c r="I12" s="12">
        <v>45806</v>
      </c>
      <c r="J12"/>
    </row>
    <row r="13" spans="1:10" s="29" customFormat="1">
      <c r="A13" s="30" t="s">
        <v>154</v>
      </c>
      <c r="B13" s="20" t="s">
        <v>124</v>
      </c>
      <c r="C13" s="32" t="s">
        <v>21</v>
      </c>
      <c r="D13" s="42">
        <f>VLOOKUP(C13,[4]Arkusz2!A:B,2,FALSE)</f>
        <v>8.44</v>
      </c>
      <c r="E13" s="47" t="s">
        <v>53</v>
      </c>
      <c r="F13" s="21" t="s">
        <v>128</v>
      </c>
      <c r="G13" s="53">
        <v>74297</v>
      </c>
      <c r="H13" s="35">
        <v>30000</v>
      </c>
      <c r="I13" s="12">
        <v>45806</v>
      </c>
      <c r="J13"/>
    </row>
    <row r="14" spans="1:10" s="29" customFormat="1" ht="27">
      <c r="A14" s="30" t="s">
        <v>155</v>
      </c>
      <c r="B14" s="20" t="s">
        <v>124</v>
      </c>
      <c r="C14" s="32" t="s">
        <v>21</v>
      </c>
      <c r="D14" s="42">
        <f>VLOOKUP(C14,[4]Arkusz2!A:B,2,FALSE)</f>
        <v>8.44</v>
      </c>
      <c r="E14" s="47" t="s">
        <v>53</v>
      </c>
      <c r="F14" s="21" t="s">
        <v>129</v>
      </c>
      <c r="G14" s="53">
        <v>74297</v>
      </c>
      <c r="H14" s="35">
        <v>15000</v>
      </c>
      <c r="I14" s="12">
        <v>45806</v>
      </c>
      <c r="J14"/>
    </row>
    <row r="15" spans="1:10" s="29" customFormat="1" ht="28.8">
      <c r="A15" s="30" t="s">
        <v>156</v>
      </c>
      <c r="B15" s="34" t="s">
        <v>102</v>
      </c>
      <c r="C15" s="11" t="s">
        <v>29</v>
      </c>
      <c r="D15" s="42">
        <f>VLOOKUP(C15,[5]Arkusz2!A:B,2,FALSE)</f>
        <v>8.33</v>
      </c>
      <c r="E15" s="47" t="s">
        <v>53</v>
      </c>
      <c r="F15" s="33" t="s">
        <v>103</v>
      </c>
      <c r="G15" s="48">
        <v>70758</v>
      </c>
      <c r="H15" s="63">
        <v>60000</v>
      </c>
      <c r="I15" s="12">
        <v>45803</v>
      </c>
      <c r="J15"/>
    </row>
    <row r="16" spans="1:10" s="29" customFormat="1" ht="28.8">
      <c r="A16" s="30" t="s">
        <v>157</v>
      </c>
      <c r="B16" s="34" t="s">
        <v>102</v>
      </c>
      <c r="C16" s="11" t="s">
        <v>29</v>
      </c>
      <c r="D16" s="42">
        <f>VLOOKUP(C16,[5]Arkusz2!A:B,2,FALSE)</f>
        <v>8.33</v>
      </c>
      <c r="E16" s="47" t="s">
        <v>53</v>
      </c>
      <c r="F16" s="33" t="s">
        <v>104</v>
      </c>
      <c r="G16" s="48">
        <v>58401</v>
      </c>
      <c r="H16" s="63">
        <v>75000</v>
      </c>
      <c r="I16" s="12">
        <v>45803</v>
      </c>
      <c r="J16"/>
    </row>
    <row r="17" spans="1:10" s="29" customFormat="1" ht="28.8">
      <c r="A17" s="30" t="s">
        <v>158</v>
      </c>
      <c r="B17" s="34" t="s">
        <v>102</v>
      </c>
      <c r="C17" s="11" t="s">
        <v>29</v>
      </c>
      <c r="D17" s="42">
        <f>VLOOKUP(C17,[5]Arkusz2!A:B,2,FALSE)</f>
        <v>8.33</v>
      </c>
      <c r="E17" s="47" t="s">
        <v>53</v>
      </c>
      <c r="F17" s="33" t="s">
        <v>105</v>
      </c>
      <c r="G17" s="48">
        <v>107371</v>
      </c>
      <c r="H17" s="63">
        <v>60000</v>
      </c>
      <c r="I17" s="12">
        <v>45803</v>
      </c>
      <c r="J17"/>
    </row>
    <row r="18" spans="1:10" s="29" customFormat="1">
      <c r="A18" s="30" t="s">
        <v>159</v>
      </c>
      <c r="B18" s="34" t="s">
        <v>102</v>
      </c>
      <c r="C18" s="11" t="s">
        <v>29</v>
      </c>
      <c r="D18" s="42">
        <f>VLOOKUP(C18,[5]Arkusz2!A:B,2,FALSE)</f>
        <v>8.33</v>
      </c>
      <c r="E18" s="47" t="s">
        <v>53</v>
      </c>
      <c r="F18" s="32" t="s">
        <v>106</v>
      </c>
      <c r="G18" s="48">
        <v>44043</v>
      </c>
      <c r="H18" s="63">
        <v>15000</v>
      </c>
      <c r="I18" s="12">
        <v>45803</v>
      </c>
      <c r="J18"/>
    </row>
    <row r="19" spans="1:10" s="29" customFormat="1" ht="28.8">
      <c r="A19" s="30" t="s">
        <v>160</v>
      </c>
      <c r="B19" s="34" t="s">
        <v>102</v>
      </c>
      <c r="C19" s="11" t="s">
        <v>29</v>
      </c>
      <c r="D19" s="42">
        <f>VLOOKUP(C19,[5]Arkusz2!A:B,2,FALSE)</f>
        <v>8.33</v>
      </c>
      <c r="E19" s="47" t="s">
        <v>53</v>
      </c>
      <c r="F19" s="33" t="s">
        <v>107</v>
      </c>
      <c r="G19" s="48">
        <v>107561</v>
      </c>
      <c r="H19" s="63">
        <v>30000</v>
      </c>
      <c r="I19" s="12">
        <v>45803</v>
      </c>
      <c r="J19"/>
    </row>
    <row r="20" spans="1:10" s="29" customFormat="1" ht="28.8">
      <c r="A20" s="30" t="s">
        <v>161</v>
      </c>
      <c r="B20" s="36" t="s">
        <v>102</v>
      </c>
      <c r="C20" s="11" t="s">
        <v>29</v>
      </c>
      <c r="D20" s="42">
        <f>VLOOKUP(C20,[5]Arkusz2!A:B,2,FALSE)</f>
        <v>8.33</v>
      </c>
      <c r="E20" s="47" t="s">
        <v>53</v>
      </c>
      <c r="F20" s="33" t="s">
        <v>108</v>
      </c>
      <c r="G20" s="54">
        <v>58388</v>
      </c>
      <c r="H20" s="63">
        <v>60000</v>
      </c>
      <c r="I20" s="12">
        <v>45803</v>
      </c>
      <c r="J20"/>
    </row>
    <row r="21" spans="1:10" s="29" customFormat="1" ht="28.8">
      <c r="A21" s="30" t="s">
        <v>162</v>
      </c>
      <c r="B21" s="36" t="s">
        <v>102</v>
      </c>
      <c r="C21" s="11" t="s">
        <v>29</v>
      </c>
      <c r="D21" s="42">
        <f>VLOOKUP(C21,[5]Arkusz2!A:B,2,FALSE)</f>
        <v>8.33</v>
      </c>
      <c r="E21" s="47" t="s">
        <v>53</v>
      </c>
      <c r="F21" s="33" t="s">
        <v>109</v>
      </c>
      <c r="G21" s="48">
        <v>105775</v>
      </c>
      <c r="H21" s="63">
        <v>60000</v>
      </c>
      <c r="I21" s="12">
        <v>45803</v>
      </c>
      <c r="J21"/>
    </row>
    <row r="22" spans="1:10" s="29" customFormat="1" ht="28.8">
      <c r="A22" s="30" t="s">
        <v>163</v>
      </c>
      <c r="B22" s="36" t="s">
        <v>102</v>
      </c>
      <c r="C22" s="11" t="s">
        <v>29</v>
      </c>
      <c r="D22" s="42">
        <f>VLOOKUP(C22,[5]Arkusz2!A:B,2,FALSE)</f>
        <v>8.33</v>
      </c>
      <c r="E22" s="47" t="s">
        <v>53</v>
      </c>
      <c r="F22" s="33" t="s">
        <v>110</v>
      </c>
      <c r="G22" s="48">
        <v>53712</v>
      </c>
      <c r="H22" s="63">
        <v>60000</v>
      </c>
      <c r="I22" s="12">
        <v>45803</v>
      </c>
      <c r="J22"/>
    </row>
    <row r="23" spans="1:10" s="29" customFormat="1" ht="28.8">
      <c r="A23" s="30" t="s">
        <v>164</v>
      </c>
      <c r="B23" s="36" t="s">
        <v>102</v>
      </c>
      <c r="C23" s="11" t="s">
        <v>29</v>
      </c>
      <c r="D23" s="42">
        <f>VLOOKUP(C23,[5]Arkusz2!A:B,2,FALSE)</f>
        <v>8.33</v>
      </c>
      <c r="E23" s="47" t="s">
        <v>53</v>
      </c>
      <c r="F23" s="33" t="s">
        <v>111</v>
      </c>
      <c r="G23" s="48">
        <v>51941</v>
      </c>
      <c r="H23" s="63">
        <v>75000</v>
      </c>
      <c r="I23" s="12">
        <v>45803</v>
      </c>
      <c r="J23"/>
    </row>
    <row r="24" spans="1:10" s="29" customFormat="1" ht="28.8">
      <c r="A24" s="30" t="s">
        <v>165</v>
      </c>
      <c r="B24" s="23" t="s">
        <v>102</v>
      </c>
      <c r="C24" s="24" t="s">
        <v>29</v>
      </c>
      <c r="D24" s="56">
        <f>VLOOKUP(C24,[5]Arkusz2!A:B,2,FALSE)</f>
        <v>8.33</v>
      </c>
      <c r="E24" s="49" t="s">
        <v>53</v>
      </c>
      <c r="F24" s="39" t="s">
        <v>112</v>
      </c>
      <c r="G24" s="38">
        <v>4705</v>
      </c>
      <c r="H24" s="64">
        <v>75000</v>
      </c>
      <c r="I24" s="12">
        <v>45803</v>
      </c>
      <c r="J24"/>
    </row>
    <row r="25" spans="1:10" s="29" customFormat="1" ht="28.8">
      <c r="A25" s="30" t="s">
        <v>166</v>
      </c>
      <c r="B25" s="37" t="s">
        <v>91</v>
      </c>
      <c r="C25" s="37" t="s">
        <v>37</v>
      </c>
      <c r="D25" s="46">
        <f>VLOOKUP(C25,[6]Arkusz2!A:B,2,FALSE)</f>
        <v>7.89</v>
      </c>
      <c r="E25" s="38" t="s">
        <v>53</v>
      </c>
      <c r="F25" s="41" t="s">
        <v>92</v>
      </c>
      <c r="G25" s="38">
        <v>6344</v>
      </c>
      <c r="H25" s="65">
        <v>45000</v>
      </c>
      <c r="I25" s="13">
        <v>46164</v>
      </c>
      <c r="J25"/>
    </row>
    <row r="26" spans="1:10" s="29" customFormat="1">
      <c r="A26" s="30" t="s">
        <v>167</v>
      </c>
      <c r="B26" s="25" t="s">
        <v>93</v>
      </c>
      <c r="C26" s="16" t="s">
        <v>37</v>
      </c>
      <c r="D26" s="42">
        <f>VLOOKUP(C26,[7]Arkusz2!A:B,2,FALSE)</f>
        <v>7.89</v>
      </c>
      <c r="E26" s="48" t="s">
        <v>53</v>
      </c>
      <c r="F26" s="22" t="s">
        <v>94</v>
      </c>
      <c r="G26" s="48">
        <v>42521</v>
      </c>
      <c r="H26" s="61">
        <v>30000</v>
      </c>
      <c r="I26" s="13">
        <v>46164</v>
      </c>
      <c r="J26"/>
    </row>
    <row r="27" spans="1:10" s="29" customFormat="1">
      <c r="A27" s="30" t="s">
        <v>168</v>
      </c>
      <c r="B27" s="25" t="s">
        <v>93</v>
      </c>
      <c r="C27" s="16" t="s">
        <v>37</v>
      </c>
      <c r="D27" s="42">
        <f>VLOOKUP(C27,[7]Arkusz2!A:B,2,FALSE)</f>
        <v>7.89</v>
      </c>
      <c r="E27" s="48" t="s">
        <v>53</v>
      </c>
      <c r="F27" s="16" t="s">
        <v>95</v>
      </c>
      <c r="G27" s="48">
        <v>42520</v>
      </c>
      <c r="H27" s="61">
        <v>30000</v>
      </c>
      <c r="I27" s="13">
        <v>46164</v>
      </c>
      <c r="J27"/>
    </row>
    <row r="28" spans="1:10" s="29" customFormat="1" ht="43.2">
      <c r="A28" s="30" t="s">
        <v>169</v>
      </c>
      <c r="B28" s="25" t="s">
        <v>93</v>
      </c>
      <c r="C28" s="16" t="s">
        <v>37</v>
      </c>
      <c r="D28" s="42">
        <f>VLOOKUP(C28,[7]Arkusz2!A:B,2,FALSE)</f>
        <v>7.89</v>
      </c>
      <c r="E28" s="48" t="s">
        <v>53</v>
      </c>
      <c r="F28" s="22" t="s">
        <v>96</v>
      </c>
      <c r="G28" s="48">
        <v>42517</v>
      </c>
      <c r="H28" s="61">
        <v>45000</v>
      </c>
      <c r="I28" s="13">
        <v>46164</v>
      </c>
      <c r="J28"/>
    </row>
    <row r="29" spans="1:10" s="29" customFormat="1" ht="43.2">
      <c r="A29" s="30" t="s">
        <v>170</v>
      </c>
      <c r="B29" s="34" t="s">
        <v>87</v>
      </c>
      <c r="C29" s="32" t="s">
        <v>49</v>
      </c>
      <c r="D29" s="42">
        <f>VLOOKUP(C29,[8]Arkusz2!A:B,2,FALSE)</f>
        <v>7.78</v>
      </c>
      <c r="E29" s="47" t="s">
        <v>53</v>
      </c>
      <c r="F29" s="33" t="s">
        <v>88</v>
      </c>
      <c r="G29" s="47">
        <v>9415</v>
      </c>
      <c r="H29" s="35">
        <v>15000</v>
      </c>
      <c r="I29" s="12">
        <v>46162</v>
      </c>
      <c r="J29"/>
    </row>
    <row r="30" spans="1:10" s="29" customFormat="1" ht="28.8">
      <c r="A30" s="30" t="s">
        <v>171</v>
      </c>
      <c r="B30" s="34" t="s">
        <v>87</v>
      </c>
      <c r="C30" s="32" t="s">
        <v>49</v>
      </c>
      <c r="D30" s="42">
        <f>VLOOKUP(C30,[8]Arkusz2!A:B,2,FALSE)</f>
        <v>7.78</v>
      </c>
      <c r="E30" s="47" t="s">
        <v>53</v>
      </c>
      <c r="F30" s="33" t="s">
        <v>89</v>
      </c>
      <c r="G30" s="47">
        <v>9436</v>
      </c>
      <c r="H30" s="35">
        <v>15000</v>
      </c>
      <c r="I30" s="12">
        <v>46162</v>
      </c>
      <c r="J30"/>
    </row>
    <row r="31" spans="1:10" s="29" customFormat="1" ht="28.8">
      <c r="A31" s="30" t="s">
        <v>172</v>
      </c>
      <c r="B31" s="34" t="s">
        <v>87</v>
      </c>
      <c r="C31" s="32" t="s">
        <v>49</v>
      </c>
      <c r="D31" s="42">
        <f>VLOOKUP(C31,[8]Arkusz2!A:B,2,FALSE)</f>
        <v>7.78</v>
      </c>
      <c r="E31" s="47" t="s">
        <v>53</v>
      </c>
      <c r="F31" s="33" t="s">
        <v>90</v>
      </c>
      <c r="G31" s="47">
        <v>9415</v>
      </c>
      <c r="H31" s="35">
        <v>45000</v>
      </c>
      <c r="I31" s="12">
        <v>46162</v>
      </c>
      <c r="J31"/>
    </row>
    <row r="32" spans="1:10" s="29" customFormat="1" ht="27">
      <c r="A32" s="30" t="s">
        <v>173</v>
      </c>
      <c r="B32" s="59" t="s">
        <v>130</v>
      </c>
      <c r="C32" s="32" t="s">
        <v>49</v>
      </c>
      <c r="D32" s="42">
        <f>VLOOKUP(C32,[9]Arkusz2!A:B,2,FALSE)</f>
        <v>7.78</v>
      </c>
      <c r="E32" s="47" t="s">
        <v>53</v>
      </c>
      <c r="F32" s="8" t="s">
        <v>131</v>
      </c>
      <c r="G32" s="47">
        <v>74251</v>
      </c>
      <c r="H32" s="43">
        <v>30000</v>
      </c>
      <c r="I32" s="12">
        <v>45805</v>
      </c>
      <c r="J32"/>
    </row>
    <row r="33" spans="1:10" s="29" customFormat="1" ht="28.8">
      <c r="A33" s="30" t="s">
        <v>174</v>
      </c>
      <c r="B33" s="34" t="s">
        <v>143</v>
      </c>
      <c r="C33" s="32" t="s">
        <v>49</v>
      </c>
      <c r="D33" s="42">
        <v>7.78</v>
      </c>
      <c r="E33" s="47" t="s">
        <v>53</v>
      </c>
      <c r="F33" s="33" t="s">
        <v>144</v>
      </c>
      <c r="G33" s="47">
        <v>133890</v>
      </c>
      <c r="H33" s="35">
        <v>15000</v>
      </c>
      <c r="I33" s="12"/>
      <c r="J33"/>
    </row>
    <row r="34" spans="1:10" s="29" customFormat="1" ht="28.8">
      <c r="A34" s="30" t="s">
        <v>175</v>
      </c>
      <c r="B34" s="34" t="s">
        <v>143</v>
      </c>
      <c r="C34" s="32" t="s">
        <v>49</v>
      </c>
      <c r="D34" s="42">
        <v>7.78</v>
      </c>
      <c r="E34" s="47" t="s">
        <v>53</v>
      </c>
      <c r="F34" s="33" t="s">
        <v>145</v>
      </c>
      <c r="G34" s="47">
        <v>109733</v>
      </c>
      <c r="H34" s="35">
        <v>45000</v>
      </c>
      <c r="I34" s="12"/>
      <c r="J34"/>
    </row>
    <row r="35" spans="1:10" s="29" customFormat="1">
      <c r="A35" s="30" t="s">
        <v>176</v>
      </c>
      <c r="B35" s="27" t="s">
        <v>132</v>
      </c>
      <c r="C35" s="27" t="s">
        <v>49</v>
      </c>
      <c r="D35" s="26">
        <f>VLOOKUP(C35,[10]Arkusz2!A:B,2,FALSE)</f>
        <v>7.78</v>
      </c>
      <c r="E35" s="50" t="s">
        <v>53</v>
      </c>
      <c r="F35" s="27" t="s">
        <v>133</v>
      </c>
      <c r="G35" s="50">
        <v>91498</v>
      </c>
      <c r="H35" s="67">
        <v>45000</v>
      </c>
      <c r="I35" s="12">
        <v>45806</v>
      </c>
      <c r="J35"/>
    </row>
    <row r="36" spans="1:10" s="29" customFormat="1">
      <c r="A36" s="30" t="s">
        <v>177</v>
      </c>
      <c r="B36" s="27" t="s">
        <v>132</v>
      </c>
      <c r="C36" s="27" t="s">
        <v>49</v>
      </c>
      <c r="D36" s="26">
        <f>VLOOKUP(C36,[10]Arkusz2!A:B,2,FALSE)</f>
        <v>7.78</v>
      </c>
      <c r="E36" s="50" t="s">
        <v>53</v>
      </c>
      <c r="F36" s="27" t="s">
        <v>134</v>
      </c>
      <c r="G36" s="50">
        <v>91895</v>
      </c>
      <c r="H36" s="67">
        <v>30000</v>
      </c>
      <c r="I36" s="12">
        <v>45806</v>
      </c>
      <c r="J36"/>
    </row>
    <row r="37" spans="1:10" s="29" customFormat="1">
      <c r="A37" s="30" t="s">
        <v>178</v>
      </c>
      <c r="B37" s="27" t="s">
        <v>132</v>
      </c>
      <c r="C37" s="27" t="s">
        <v>49</v>
      </c>
      <c r="D37" s="26">
        <f>VLOOKUP(C37,[10]Arkusz2!A:B,2,FALSE)</f>
        <v>7.78</v>
      </c>
      <c r="E37" s="50" t="s">
        <v>53</v>
      </c>
      <c r="F37" s="40" t="s">
        <v>135</v>
      </c>
      <c r="G37" s="50">
        <v>92030</v>
      </c>
      <c r="H37" s="67">
        <v>45000</v>
      </c>
      <c r="I37" s="12">
        <v>45806</v>
      </c>
      <c r="J37"/>
    </row>
    <row r="38" spans="1:10" s="29" customFormat="1">
      <c r="A38" s="30" t="s">
        <v>179</v>
      </c>
      <c r="B38" s="27" t="s">
        <v>132</v>
      </c>
      <c r="C38" s="27" t="s">
        <v>49</v>
      </c>
      <c r="D38" s="26">
        <f>VLOOKUP(C38,[10]Arkusz2!A:B,2,FALSE)</f>
        <v>7.78</v>
      </c>
      <c r="E38" s="50" t="s">
        <v>53</v>
      </c>
      <c r="F38" s="40" t="s">
        <v>136</v>
      </c>
      <c r="G38" s="50">
        <v>82558</v>
      </c>
      <c r="H38" s="67">
        <v>30000</v>
      </c>
      <c r="I38" s="12">
        <v>45806</v>
      </c>
      <c r="J38"/>
    </row>
    <row r="39" spans="1:10" s="29" customFormat="1">
      <c r="A39" s="30" t="s">
        <v>180</v>
      </c>
      <c r="B39" s="27" t="s">
        <v>132</v>
      </c>
      <c r="C39" s="27" t="s">
        <v>49</v>
      </c>
      <c r="D39" s="26">
        <f>VLOOKUP(C39,[10]Arkusz2!A:B,2,FALSE)</f>
        <v>7.78</v>
      </c>
      <c r="E39" s="50" t="s">
        <v>53</v>
      </c>
      <c r="F39" s="27" t="s">
        <v>137</v>
      </c>
      <c r="G39" s="50">
        <v>275237</v>
      </c>
      <c r="H39" s="67">
        <v>45000</v>
      </c>
      <c r="I39" s="12">
        <v>45806</v>
      </c>
      <c r="J39"/>
    </row>
    <row r="40" spans="1:10" s="29" customFormat="1">
      <c r="A40" s="30" t="s">
        <v>181</v>
      </c>
      <c r="B40" s="27" t="s">
        <v>132</v>
      </c>
      <c r="C40" s="27" t="s">
        <v>49</v>
      </c>
      <c r="D40" s="26">
        <f>VLOOKUP(C40,[10]Arkusz2!A:B,2,FALSE)</f>
        <v>7.78</v>
      </c>
      <c r="E40" s="50" t="s">
        <v>53</v>
      </c>
      <c r="F40" s="40" t="s">
        <v>138</v>
      </c>
      <c r="G40" s="50">
        <v>90514</v>
      </c>
      <c r="H40" s="67">
        <v>30000</v>
      </c>
      <c r="I40" s="12">
        <v>45806</v>
      </c>
      <c r="J40"/>
    </row>
    <row r="41" spans="1:10" s="29" customFormat="1">
      <c r="A41" s="30" t="s">
        <v>182</v>
      </c>
      <c r="B41" s="27" t="s">
        <v>132</v>
      </c>
      <c r="C41" s="27" t="s">
        <v>49</v>
      </c>
      <c r="D41" s="26">
        <f>VLOOKUP(C41,[10]Arkusz2!A:B,2,FALSE)</f>
        <v>7.78</v>
      </c>
      <c r="E41" s="50" t="s">
        <v>53</v>
      </c>
      <c r="F41" s="27" t="s">
        <v>139</v>
      </c>
      <c r="G41" s="50">
        <v>273051</v>
      </c>
      <c r="H41" s="67">
        <v>45000</v>
      </c>
      <c r="I41" s="12">
        <v>45806</v>
      </c>
      <c r="J41"/>
    </row>
    <row r="42" spans="1:10" s="14" customFormat="1">
      <c r="A42" s="30" t="s">
        <v>183</v>
      </c>
      <c r="B42" s="27" t="s">
        <v>132</v>
      </c>
      <c r="C42" s="27" t="s">
        <v>49</v>
      </c>
      <c r="D42" s="26">
        <f>VLOOKUP(C42,[10]Arkusz2!A:B,2,FALSE)</f>
        <v>7.78</v>
      </c>
      <c r="E42" s="50" t="s">
        <v>53</v>
      </c>
      <c r="F42" s="27" t="s">
        <v>140</v>
      </c>
      <c r="G42" s="50">
        <v>90515</v>
      </c>
      <c r="H42" s="67">
        <v>30000</v>
      </c>
      <c r="I42" s="12">
        <v>45806</v>
      </c>
    </row>
    <row r="43" spans="1:10" s="14" customFormat="1">
      <c r="A43" s="30" t="s">
        <v>184</v>
      </c>
      <c r="B43" s="27" t="s">
        <v>132</v>
      </c>
      <c r="C43" s="27" t="s">
        <v>49</v>
      </c>
      <c r="D43" s="26">
        <f>VLOOKUP(C43,[10]Arkusz2!A:B,2,FALSE)</f>
        <v>7.78</v>
      </c>
      <c r="E43" s="50" t="s">
        <v>53</v>
      </c>
      <c r="F43" s="27" t="s">
        <v>141</v>
      </c>
      <c r="G43" s="50">
        <v>89838</v>
      </c>
      <c r="H43" s="67">
        <v>45000</v>
      </c>
      <c r="I43" s="12">
        <v>45806</v>
      </c>
    </row>
    <row r="44" spans="1:10" s="14" customFormat="1" ht="28.8">
      <c r="A44" s="30" t="s">
        <v>185</v>
      </c>
      <c r="B44" s="27" t="s">
        <v>132</v>
      </c>
      <c r="C44" s="27" t="s">
        <v>49</v>
      </c>
      <c r="D44" s="26">
        <f>VLOOKUP(C44,[10]Arkusz2!A:B,2,FALSE)</f>
        <v>7.78</v>
      </c>
      <c r="E44" s="50" t="s">
        <v>53</v>
      </c>
      <c r="F44" s="28" t="s">
        <v>142</v>
      </c>
      <c r="G44" s="50">
        <v>89191</v>
      </c>
      <c r="H44" s="67">
        <v>30000</v>
      </c>
      <c r="I44" s="12">
        <v>45806</v>
      </c>
    </row>
    <row r="45" spans="1:10" s="14" customFormat="1">
      <c r="A45" s="30" t="s">
        <v>186</v>
      </c>
      <c r="B45" s="34" t="s">
        <v>85</v>
      </c>
      <c r="C45" s="32" t="s">
        <v>47</v>
      </c>
      <c r="D45" s="42">
        <f>VLOOKUP(C45,[11]Arkusz2!A:B,2,FALSE)</f>
        <v>7.22</v>
      </c>
      <c r="E45" s="47" t="s">
        <v>53</v>
      </c>
      <c r="F45" s="32" t="s">
        <v>86</v>
      </c>
      <c r="G45" s="47">
        <v>85160</v>
      </c>
      <c r="H45" s="35">
        <v>60000</v>
      </c>
      <c r="I45" s="12">
        <v>46157</v>
      </c>
    </row>
    <row r="46" spans="1:10" s="14" customFormat="1">
      <c r="A46" s="30" t="s">
        <v>187</v>
      </c>
      <c r="B46" s="25" t="s">
        <v>97</v>
      </c>
      <c r="C46" s="16" t="s">
        <v>47</v>
      </c>
      <c r="D46" s="42">
        <f>VLOOKUP(C46,[12]Arkusz2!A:B,2,FALSE)</f>
        <v>7.22</v>
      </c>
      <c r="E46" s="48" t="s">
        <v>53</v>
      </c>
      <c r="F46" s="16" t="s">
        <v>98</v>
      </c>
      <c r="G46" s="48">
        <v>84772</v>
      </c>
      <c r="H46" s="61">
        <v>15000</v>
      </c>
      <c r="I46" s="13">
        <v>46164</v>
      </c>
    </row>
    <row r="47" spans="1:10" s="14" customFormat="1" ht="28.8">
      <c r="A47" s="30" t="s">
        <v>188</v>
      </c>
      <c r="B47" s="25" t="s">
        <v>97</v>
      </c>
      <c r="C47" s="16" t="s">
        <v>47</v>
      </c>
      <c r="D47" s="42">
        <f>VLOOKUP(C47,[12]Arkusz2!A:B,2,FALSE)</f>
        <v>7.22</v>
      </c>
      <c r="E47" s="48" t="s">
        <v>53</v>
      </c>
      <c r="F47" s="22" t="s">
        <v>99</v>
      </c>
      <c r="G47" s="48">
        <v>126839</v>
      </c>
      <c r="H47" s="61">
        <v>45000</v>
      </c>
      <c r="I47" s="13">
        <v>46164</v>
      </c>
    </row>
    <row r="48" spans="1:10" s="14" customFormat="1">
      <c r="A48" s="30" t="s">
        <v>189</v>
      </c>
      <c r="B48" s="34" t="s">
        <v>115</v>
      </c>
      <c r="C48" s="32" t="s">
        <v>13</v>
      </c>
      <c r="D48" s="42">
        <f>VLOOKUP(C48,[13]Arkusz2!A:B,2,FALSE)</f>
        <v>7.22</v>
      </c>
      <c r="E48" s="47" t="s">
        <v>53</v>
      </c>
      <c r="F48" s="32" t="s">
        <v>116</v>
      </c>
      <c r="G48" s="48">
        <v>41213</v>
      </c>
      <c r="H48" s="61">
        <v>48000</v>
      </c>
      <c r="I48" s="12">
        <v>45802</v>
      </c>
    </row>
    <row r="49" spans="1:10" s="14" customFormat="1">
      <c r="A49" s="30" t="s">
        <v>190</v>
      </c>
      <c r="B49" s="34" t="s">
        <v>115</v>
      </c>
      <c r="C49" s="32" t="s">
        <v>13</v>
      </c>
      <c r="D49" s="42">
        <f>VLOOKUP(C49,[13]Arkusz2!A:B,2,FALSE)</f>
        <v>7.22</v>
      </c>
      <c r="E49" s="47" t="s">
        <v>53</v>
      </c>
      <c r="F49" s="32" t="s">
        <v>117</v>
      </c>
      <c r="G49" s="48">
        <v>23795</v>
      </c>
      <c r="H49" s="61">
        <v>48000</v>
      </c>
      <c r="I49" s="12">
        <v>45802</v>
      </c>
    </row>
    <row r="50" spans="1:10" s="29" customFormat="1" ht="28.8">
      <c r="A50" s="30" t="s">
        <v>191</v>
      </c>
      <c r="B50" s="15" t="s">
        <v>113</v>
      </c>
      <c r="C50" s="18" t="s">
        <v>47</v>
      </c>
      <c r="D50" s="45">
        <f>VLOOKUP(C50,[14]Arkusz2!A:B,2,FALSE)</f>
        <v>7.22</v>
      </c>
      <c r="E50" s="30" t="s">
        <v>53</v>
      </c>
      <c r="F50" s="19" t="s">
        <v>114</v>
      </c>
      <c r="G50" s="57">
        <v>27294</v>
      </c>
      <c r="H50" s="66">
        <v>60000</v>
      </c>
      <c r="I50" s="12">
        <v>45803</v>
      </c>
      <c r="J50"/>
    </row>
  </sheetData>
  <sortState ref="A5:Y274">
    <sortCondition descending="1" ref="D5:D274"/>
  </sortState>
  <mergeCells count="1">
    <mergeCell ref="B3:D3"/>
  </mergeCells>
  <pageMargins left="0.7" right="0.7" top="0.75" bottom="0.75" header="0.3" footer="0.3"/>
  <pageSetup paperSize="9" scale="28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Arkusz2!$E$2:$E$3</xm:f>
          </x14:formula1>
          <xm:sqref>E24:E25</xm:sqref>
        </x14:dataValidation>
        <x14:dataValidation type="list" allowBlank="1" showInputMessage="1" showErrorMessage="1">
          <x14:formula1>
            <xm:f>Arkusz2!$A$2:$A$24</xm:f>
          </x14:formula1>
          <xm:sqref>C24:C25</xm:sqref>
        </x14:dataValidation>
        <x14:dataValidation type="list" allowBlank="1" showInputMessage="1" showErrorMessage="1">
          <x14:formula1>
            <xm:f>[15]Arkusz2!#REF!</xm:f>
          </x14:formula1>
          <xm:sqref>C5 C7 E5</xm:sqref>
        </x14:dataValidation>
        <x14:dataValidation type="list" allowBlank="1" showInputMessage="1" showErrorMessage="1">
          <x14:formula1>
            <xm:f>[16]Arkusz2!#REF!</xm:f>
          </x14:formula1>
          <xm:sqref>C6 E6</xm:sqref>
        </x14:dataValidation>
        <x14:dataValidation type="list" allowBlank="1" showInputMessage="1" showErrorMessage="1">
          <x14:formula1>
            <xm:f>[17]Arkusz2!#REF!</xm:f>
          </x14:formula1>
          <x14:formula2>
            <xm:f>0</xm:f>
          </x14:formula2>
          <xm:sqref>C8 E8</xm:sqref>
        </x14:dataValidation>
        <x14:dataValidation type="list" allowBlank="1" showInputMessage="1" showErrorMessage="1">
          <x14:formula1>
            <xm:f>[18]Arkusz2!#REF!</xm:f>
          </x14:formula1>
          <xm:sqref>C10:C11 E10:E11</xm:sqref>
        </x14:dataValidation>
        <x14:dataValidation type="list" allowBlank="1" showInputMessage="1" showErrorMessage="1">
          <x14:formula1>
            <xm:f>[19]Arkusz2!#REF!</xm:f>
          </x14:formula1>
          <xm:sqref>C12:C14 E12:E14</xm:sqref>
        </x14:dataValidation>
        <x14:dataValidation type="list" allowBlank="1" showInputMessage="1" showErrorMessage="1">
          <x14:formula1>
            <xm:f>[20]Arkusz2!#REF!</xm:f>
          </x14:formula1>
          <xm:sqref>C9 E9</xm:sqref>
        </x14:dataValidation>
        <x14:dataValidation type="list" allowBlank="1" showInputMessage="1" showErrorMessage="1">
          <x14:formula1>
            <xm:f>[21]Arkusz2!#REF!</xm:f>
          </x14:formula1>
          <xm:sqref>C28:C31 E28:E31</xm:sqref>
        </x14:dataValidation>
        <x14:dataValidation type="list" allowBlank="1" showInputMessage="1" showErrorMessage="1">
          <x14:formula1>
            <xm:f>[22]Arkusz2!#REF!</xm:f>
          </x14:formula1>
          <xm:sqref>C41 E41</xm:sqref>
        </x14:dataValidation>
        <x14:dataValidation type="list" allowBlank="1" showInputMessage="1" showErrorMessage="1">
          <x14:formula1>
            <xm:f>[6]Arkusz2!#REF!</xm:f>
          </x14:formula1>
          <xm:sqref>C42 E42</xm:sqref>
        </x14:dataValidation>
        <x14:dataValidation type="list" allowBlank="1" showInputMessage="1" showErrorMessage="1">
          <x14:formula1>
            <xm:f>[7]Arkusz2!#REF!</xm:f>
          </x14:formula1>
          <xm:sqref>C43:C44 E43:E44</xm:sqref>
        </x14:dataValidation>
        <x14:dataValidation type="list" allowBlank="1" showInputMessage="1" showErrorMessage="1">
          <x14:formula1>
            <xm:f>[23]Arkusz2!#REF!</xm:f>
          </x14:formula1>
          <xm:sqref>C32 E32</xm:sqref>
        </x14:dataValidation>
        <x14:dataValidation type="list" allowBlank="1" showInputMessage="1" showErrorMessage="1">
          <x14:formula1>
            <xm:f>[24]Arkusz2!#REF!</xm:f>
          </x14:formula1>
          <xm:sqref>C20:C23 E20:E23</xm:sqref>
        </x14:dataValidation>
        <x14:dataValidation type="list" allowBlank="1" showInputMessage="1" showErrorMessage="1">
          <x14:formula1>
            <xm:f>[8]Arkusz2!#REF!</xm:f>
          </x14:formula1>
          <xm:sqref>C26:C27 E26:E27</xm:sqref>
        </x14:dataValidation>
        <x14:dataValidation type="list" allowBlank="1" showInputMessage="1" showErrorMessage="1">
          <x14:formula1>
            <xm:f>[25]Arkusz2!#REF!</xm:f>
          </x14:formula1>
          <xm:sqref>C33:C40 E33:E40</xm:sqref>
        </x14:dataValidation>
        <x14:dataValidation type="list" allowBlank="1" showInputMessage="1" showErrorMessage="1">
          <x14:formula1>
            <xm:f>[26]Arkusz2!#REF!</xm:f>
          </x14:formula1>
          <xm:sqref>C45 E45</xm:sqref>
        </x14:dataValidation>
        <x14:dataValidation type="list" allowBlank="1" showInputMessage="1" showErrorMessage="1">
          <x14:formula1>
            <xm:f>[27]Arkusz2!#REF!</xm:f>
          </x14:formula1>
          <xm:sqref>C46:C49 E46:E49</xm:sqref>
        </x14:dataValidation>
        <x14:dataValidation type="list" allowBlank="1" showInputMessage="1" showErrorMessage="1">
          <x14:formula1>
            <xm:f>[28]Arkusz2!#REF!</xm:f>
          </x14:formula1>
          <xm:sqref>C15:C19 E15:E19</xm:sqref>
        </x14:dataValidation>
        <x14:dataValidation type="list" allowBlank="1" showInputMessage="1" showErrorMessage="1">
          <x14:formula1>
            <xm:f>[29]Arkusz2!#REF!</xm:f>
          </x14:formula1>
          <xm:sqref>C50 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13" sqref="F13"/>
    </sheetView>
  </sheetViews>
  <sheetFormatPr defaultRowHeight="14.4"/>
  <cols>
    <col min="3" max="3" width="22.109375" customWidth="1"/>
    <col min="5" max="5" width="11.109375" customWidth="1"/>
    <col min="9" max="9" width="22.109375" customWidth="1"/>
  </cols>
  <sheetData>
    <row r="1" spans="1:7" ht="28.8">
      <c r="A1" t="s">
        <v>2</v>
      </c>
      <c r="B1" s="3" t="s">
        <v>5</v>
      </c>
      <c r="C1" s="5" t="s">
        <v>6</v>
      </c>
      <c r="E1" t="s">
        <v>4</v>
      </c>
      <c r="G1" t="s">
        <v>56</v>
      </c>
    </row>
    <row r="2" spans="1:7">
      <c r="A2" t="s">
        <v>7</v>
      </c>
      <c r="B2" s="9">
        <v>6.78</v>
      </c>
      <c r="C2" s="4" t="s">
        <v>8</v>
      </c>
      <c r="E2" t="s">
        <v>53</v>
      </c>
      <c r="G2" t="s">
        <v>57</v>
      </c>
    </row>
    <row r="3" spans="1:7">
      <c r="A3" t="s">
        <v>9</v>
      </c>
      <c r="B3" s="9">
        <v>6.89</v>
      </c>
      <c r="C3" s="4" t="s">
        <v>10</v>
      </c>
      <c r="E3" t="s">
        <v>54</v>
      </c>
      <c r="G3" t="s">
        <v>58</v>
      </c>
    </row>
    <row r="4" spans="1:7">
      <c r="A4" t="s">
        <v>11</v>
      </c>
      <c r="B4" s="9">
        <v>5.67</v>
      </c>
      <c r="C4" s="4" t="s">
        <v>12</v>
      </c>
      <c r="G4" t="s">
        <v>59</v>
      </c>
    </row>
    <row r="5" spans="1:7">
      <c r="A5" t="s">
        <v>13</v>
      </c>
      <c r="B5">
        <v>7.22</v>
      </c>
      <c r="C5" s="4" t="s">
        <v>14</v>
      </c>
      <c r="G5" t="s">
        <v>60</v>
      </c>
    </row>
    <row r="6" spans="1:7">
      <c r="A6" t="s">
        <v>15</v>
      </c>
      <c r="B6" s="9">
        <v>6.56</v>
      </c>
      <c r="C6" s="4" t="s">
        <v>16</v>
      </c>
      <c r="G6" t="s">
        <v>61</v>
      </c>
    </row>
    <row r="7" spans="1:7">
      <c r="A7" t="s">
        <v>17</v>
      </c>
      <c r="B7" s="9">
        <v>7.89</v>
      </c>
      <c r="C7" s="4" t="s">
        <v>18</v>
      </c>
      <c r="G7" t="s">
        <v>83</v>
      </c>
    </row>
    <row r="8" spans="1:7">
      <c r="A8" t="s">
        <v>19</v>
      </c>
      <c r="B8">
        <v>6.22</v>
      </c>
      <c r="C8" s="4" t="s">
        <v>20</v>
      </c>
      <c r="G8" t="s">
        <v>62</v>
      </c>
    </row>
    <row r="9" spans="1:7">
      <c r="A9" t="s">
        <v>21</v>
      </c>
      <c r="B9" s="9">
        <v>8.44</v>
      </c>
      <c r="C9" s="4" t="s">
        <v>22</v>
      </c>
      <c r="G9" t="s">
        <v>75</v>
      </c>
    </row>
    <row r="10" spans="1:7">
      <c r="A10" t="s">
        <v>23</v>
      </c>
      <c r="B10" s="9">
        <v>5.1100000000000003</v>
      </c>
      <c r="C10" s="4" t="s">
        <v>24</v>
      </c>
      <c r="G10" t="s">
        <v>63</v>
      </c>
    </row>
    <row r="11" spans="1:7">
      <c r="A11" t="s">
        <v>25</v>
      </c>
      <c r="B11" s="9">
        <v>8.33</v>
      </c>
      <c r="C11" s="4" t="s">
        <v>26</v>
      </c>
      <c r="G11" t="s">
        <v>64</v>
      </c>
    </row>
    <row r="12" spans="1:7">
      <c r="A12" t="s">
        <v>27</v>
      </c>
      <c r="B12" s="9">
        <v>5.56</v>
      </c>
      <c r="C12" s="4" t="s">
        <v>28</v>
      </c>
      <c r="G12" t="s">
        <v>65</v>
      </c>
    </row>
    <row r="13" spans="1:7">
      <c r="A13" t="s">
        <v>29</v>
      </c>
      <c r="B13" s="9">
        <v>8.33</v>
      </c>
      <c r="C13" s="4" t="s">
        <v>30</v>
      </c>
      <c r="G13" t="s">
        <v>66</v>
      </c>
    </row>
    <row r="14" spans="1:7">
      <c r="A14" t="s">
        <v>31</v>
      </c>
      <c r="B14" s="9">
        <v>6.89</v>
      </c>
      <c r="C14" s="4" t="s">
        <v>32</v>
      </c>
      <c r="G14" t="s">
        <v>67</v>
      </c>
    </row>
    <row r="15" spans="1:7">
      <c r="A15" t="s">
        <v>33</v>
      </c>
      <c r="B15" s="9">
        <v>6.78</v>
      </c>
      <c r="C15" s="4" t="s">
        <v>34</v>
      </c>
      <c r="G15" t="s">
        <v>68</v>
      </c>
    </row>
    <row r="16" spans="1:7">
      <c r="A16" t="s">
        <v>35</v>
      </c>
      <c r="B16" s="9">
        <v>7</v>
      </c>
      <c r="C16" s="4" t="s">
        <v>36</v>
      </c>
      <c r="G16" t="s">
        <v>76</v>
      </c>
    </row>
    <row r="17" spans="1:7">
      <c r="A17" t="s">
        <v>37</v>
      </c>
      <c r="B17" s="9">
        <v>7.89</v>
      </c>
      <c r="C17" s="4" t="s">
        <v>38</v>
      </c>
      <c r="G17" t="s">
        <v>69</v>
      </c>
    </row>
    <row r="18" spans="1:7">
      <c r="A18" t="s">
        <v>39</v>
      </c>
      <c r="B18">
        <v>7.22</v>
      </c>
      <c r="C18" s="4" t="s">
        <v>40</v>
      </c>
      <c r="G18" t="s">
        <v>70</v>
      </c>
    </row>
    <row r="19" spans="1:7">
      <c r="A19" t="s">
        <v>41</v>
      </c>
      <c r="B19" s="9">
        <v>7.11</v>
      </c>
      <c r="C19" s="4" t="s">
        <v>42</v>
      </c>
      <c r="G19" t="s">
        <v>71</v>
      </c>
    </row>
    <row r="20" spans="1:7">
      <c r="A20" t="s">
        <v>43</v>
      </c>
      <c r="B20" s="9">
        <v>6.44</v>
      </c>
      <c r="C20" s="4" t="s">
        <v>44</v>
      </c>
      <c r="G20" t="s">
        <v>81</v>
      </c>
    </row>
    <row r="21" spans="1:7">
      <c r="A21" t="s">
        <v>45</v>
      </c>
      <c r="B21" s="9">
        <v>7.33</v>
      </c>
      <c r="C21" s="4" t="s">
        <v>46</v>
      </c>
      <c r="G21" t="s">
        <v>82</v>
      </c>
    </row>
    <row r="22" spans="1:7">
      <c r="A22" t="s">
        <v>47</v>
      </c>
      <c r="B22">
        <v>7.22</v>
      </c>
      <c r="C22" s="4" t="s">
        <v>48</v>
      </c>
      <c r="G22" t="s">
        <v>72</v>
      </c>
    </row>
    <row r="23" spans="1:7">
      <c r="A23" t="s">
        <v>49</v>
      </c>
      <c r="B23" s="9">
        <v>7.78</v>
      </c>
      <c r="C23" s="4" t="s">
        <v>50</v>
      </c>
      <c r="G23" t="s">
        <v>73</v>
      </c>
    </row>
    <row r="24" spans="1:7">
      <c r="A24" t="s">
        <v>51</v>
      </c>
      <c r="B24" s="9">
        <v>7.11</v>
      </c>
      <c r="C24" s="4" t="s">
        <v>52</v>
      </c>
      <c r="G2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Wnorowski</dc:creator>
  <cp:lastModifiedBy>Adam Wnorowski</cp:lastModifiedBy>
  <cp:lastPrinted>2025-09-22T12:13:30Z</cp:lastPrinted>
  <dcterms:created xsi:type="dcterms:W3CDTF">2025-09-18T16:56:23Z</dcterms:created>
  <dcterms:modified xsi:type="dcterms:W3CDTF">2026-06-17T13:28:22Z</dcterms:modified>
</cp:coreProperties>
</file>